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/>
  <mc:AlternateContent xmlns:mc="http://schemas.openxmlformats.org/markup-compatibility/2006">
    <mc:Choice Requires="x15">
      <x15ac:absPath xmlns:x15ac="http://schemas.microsoft.com/office/spreadsheetml/2010/11/ac" url="https://impressproject.sharepoint.com/sites/Shared/Shared Documents/Press Recognition Panel/Cyclical Review 2024-25/Supporting Documents/"/>
    </mc:Choice>
  </mc:AlternateContent>
  <xr:revisionPtr revIDLastSave="109" documentId="8_{5CAD2BE1-FA5C-48B0-829F-DC28CCF226F0}" xr6:coauthVersionLast="47" xr6:coauthVersionMax="47" xr10:uidLastSave="{7B70A30E-1F36-4D6B-A873-A3513745DFCD}"/>
  <bookViews>
    <workbookView xWindow="-108" yWindow="-108" windowWidth="23256" windowHeight="12576" xr2:uid="{A30B3C61-7C2B-4573-BF6F-B62C6BAB13C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1" l="1"/>
  <c r="B20" i="1"/>
  <c r="B19" i="1"/>
  <c r="B18" i="1"/>
  <c r="B17" i="1"/>
  <c r="F24" i="1"/>
  <c r="G24" i="1" s="1"/>
  <c r="H24" i="1" s="1"/>
  <c r="G23" i="1"/>
  <c r="H23" i="1" s="1"/>
  <c r="F23" i="1"/>
  <c r="F22" i="1"/>
  <c r="G22" i="1" s="1"/>
  <c r="H22" i="1" s="1"/>
  <c r="F16" i="1"/>
  <c r="G16" i="1" s="1"/>
  <c r="H16" i="1" s="1"/>
  <c r="E16" i="1"/>
  <c r="E24" i="1"/>
  <c r="E23" i="1"/>
  <c r="E22" i="1"/>
  <c r="E13" i="1"/>
  <c r="H13" i="1"/>
  <c r="G13" i="1"/>
  <c r="G12" i="1"/>
  <c r="H12" i="1"/>
  <c r="H10" i="1" s="1"/>
  <c r="G10" i="1"/>
  <c r="F13" i="1"/>
  <c r="F12" i="1"/>
  <c r="E10" i="1"/>
  <c r="E12" i="1"/>
  <c r="D16" i="1"/>
  <c r="D24" i="1"/>
  <c r="F10" i="1" l="1"/>
  <c r="D23" i="1"/>
  <c r="D25" i="1"/>
  <c r="D22" i="1"/>
  <c r="D12" i="1" l="1"/>
  <c r="D13" i="1"/>
  <c r="D11" i="1"/>
  <c r="D10" i="1" l="1"/>
  <c r="D21" i="1"/>
  <c r="E21" i="1" s="1"/>
  <c r="F21" i="1" s="1"/>
  <c r="G21" i="1" s="1"/>
  <c r="H21" i="1" s="1"/>
  <c r="D20" i="1"/>
  <c r="E20" i="1" s="1"/>
  <c r="F20" i="1" s="1"/>
  <c r="G20" i="1" s="1"/>
  <c r="H20" i="1" s="1"/>
  <c r="D19" i="1"/>
  <c r="E19" i="1" s="1"/>
  <c r="F19" i="1" s="1"/>
  <c r="G19" i="1" s="1"/>
  <c r="H19" i="1" s="1"/>
  <c r="D18" i="1"/>
  <c r="E18" i="1" s="1"/>
  <c r="F18" i="1" s="1"/>
  <c r="G18" i="1" s="1"/>
  <c r="H18" i="1" s="1"/>
  <c r="D17" i="1"/>
  <c r="E17" i="1" s="1"/>
  <c r="F17" i="1" s="1"/>
  <c r="G17" i="1" s="1"/>
  <c r="H17" i="1" s="1"/>
  <c r="D15" i="1" l="1"/>
  <c r="D27" i="1" s="1"/>
  <c r="E15" i="1" l="1"/>
  <c r="E27" i="1" s="1"/>
  <c r="G15" i="1"/>
  <c r="G27" i="1" s="1"/>
  <c r="F15" i="1"/>
  <c r="F27" i="1" s="1"/>
  <c r="H15" i="1"/>
  <c r="H27" i="1" s="1"/>
</calcChain>
</file>

<file path=xl/sharedStrings.xml><?xml version="1.0" encoding="utf-8"?>
<sst xmlns="http://schemas.openxmlformats.org/spreadsheetml/2006/main" count="25" uniqueCount="25">
  <si>
    <t>IMPRESS: THE INDEPENDENT MONITOR FOR THE PRESS CIC (09655520)</t>
  </si>
  <si>
    <t>4 Year budget</t>
  </si>
  <si>
    <t>% increase</t>
  </si>
  <si>
    <t>Based on 6 months to Sep-2024 (100%)</t>
  </si>
  <si>
    <t>Year to       Mar-2025</t>
  </si>
  <si>
    <t>1 year to    Mar-2026</t>
  </si>
  <si>
    <t>2 year to    Mar-2027</t>
  </si>
  <si>
    <t>3 year to    Mar-2028</t>
  </si>
  <si>
    <t>4 year to    Mar-2029</t>
  </si>
  <si>
    <t>INCOME</t>
  </si>
  <si>
    <t>IRPT Grant</t>
  </si>
  <si>
    <t>Membership income</t>
  </si>
  <si>
    <t>Bank interest</t>
  </si>
  <si>
    <t>EXPENDITURE</t>
  </si>
  <si>
    <t>Ops (25%)</t>
  </si>
  <si>
    <t>Lexi Kirkconnell-Kawana (75%)</t>
  </si>
  <si>
    <t>Alexander Moss (50%)</t>
  </si>
  <si>
    <t>Loui Chandler</t>
  </si>
  <si>
    <t>Thomas Spencer</t>
  </si>
  <si>
    <t>Thomas Goulding</t>
  </si>
  <si>
    <t>Regulation</t>
  </si>
  <si>
    <t>Governance (75%)</t>
  </si>
  <si>
    <t>Marketng &amp; Communications (15%)</t>
  </si>
  <si>
    <t>PRP fee</t>
  </si>
  <si>
    <t>NET 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</si>
</sst>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\(#,##0.00\)"/>
  </numFmts>
  <fonts count="4">
    <font>
      <sz val="11"/>
      <color theme="1"/>
      <name val="Calibri"/>
      <family val="2"/>
    </font>
    <font>
      <b/>
      <sz val="11"/>
      <color theme="1"/>
      <name val="Calibri"/>
      <family val="2"/>
    </font>
    <font>
      <u/>
      <sz val="11"/>
      <color theme="10"/>
      <name val="Calibri"/>
      <family val="2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164" fontId="3" fillId="0" borderId="0" xfId="0" applyNumberFormat="1" applyFont="1"/>
    <xf numFmtId="3" fontId="0" fillId="0" borderId="0" xfId="0" applyNumberFormat="1"/>
    <xf numFmtId="3" fontId="1" fillId="0" borderId="0" xfId="0" applyNumberFormat="1" applyFont="1"/>
    <xf numFmtId="164" fontId="3" fillId="0" borderId="0" xfId="0" applyNumberFormat="1" applyFont="1" applyAlignment="1">
      <alignment horizontal="center" wrapText="1"/>
    </xf>
    <xf numFmtId="3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3" fontId="3" fillId="0" borderId="0" xfId="0" applyNumberFormat="1" applyFont="1"/>
    <xf numFmtId="3" fontId="3" fillId="0" borderId="0" xfId="0" applyNumberFormat="1" applyFont="1" applyAlignment="1">
      <alignment horizontal="center" wrapText="1"/>
    </xf>
    <xf numFmtId="3" fontId="1" fillId="0" borderId="0" xfId="0" applyNumberFormat="1" applyFont="1" applyAlignment="1">
      <alignment horizontal="center" wrapText="1"/>
    </xf>
    <xf numFmtId="3" fontId="2" fillId="0" borderId="0" xfId="1" applyNumberFormat="1"/>
    <xf numFmtId="9" fontId="1" fillId="2" borderId="0" xfId="0" applyNumberFormat="1" applyFont="1" applyFill="1"/>
    <xf numFmtId="164" fontId="3" fillId="2" borderId="0" xfId="0" quotePrefix="1" applyNumberFormat="1" applyFont="1" applyFill="1"/>
    <xf numFmtId="3" fontId="3" fillId="2" borderId="0" xfId="0" applyNumberFormat="1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nd-and-update.company-information.service.gov.uk/company/096555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38D80-98A0-468A-A0C1-165F071DF7AF}">
  <dimension ref="A1:R34"/>
  <sheetViews>
    <sheetView tabSelected="1" workbookViewId="0">
      <selection activeCell="H12" sqref="H12"/>
    </sheetView>
  </sheetViews>
  <sheetFormatPr defaultRowHeight="14.45"/>
  <cols>
    <col min="1" max="1" width="35" customWidth="1"/>
    <col min="2" max="2" width="12.7109375" style="3" customWidth="1"/>
    <col min="3" max="3" width="2.7109375" style="3" customWidth="1"/>
    <col min="4" max="8" width="12.7109375" style="3" customWidth="1"/>
    <col min="9" max="18" width="9.140625" style="3"/>
  </cols>
  <sheetData>
    <row r="1" spans="1:18">
      <c r="A1" s="1" t="s">
        <v>0</v>
      </c>
      <c r="B1" s="4"/>
      <c r="C1" s="4"/>
    </row>
    <row r="2" spans="1:18">
      <c r="A2" s="2" t="s">
        <v>1</v>
      </c>
      <c r="B2" s="8"/>
      <c r="C2" s="8"/>
    </row>
    <row r="3" spans="1:18">
      <c r="A3" s="2"/>
      <c r="B3" s="8"/>
      <c r="C3" s="8"/>
    </row>
    <row r="4" spans="1:18">
      <c r="A4" s="2"/>
      <c r="B4" s="8"/>
      <c r="C4" s="8"/>
    </row>
    <row r="5" spans="1:18">
      <c r="A5" s="13" t="s">
        <v>2</v>
      </c>
      <c r="B5" s="14"/>
      <c r="C5" s="14"/>
      <c r="D5" s="12"/>
      <c r="E5" s="12">
        <v>0.02</v>
      </c>
      <c r="F5" s="12">
        <v>0.02</v>
      </c>
      <c r="G5" s="12">
        <v>0.02</v>
      </c>
      <c r="H5" s="12">
        <v>0.02</v>
      </c>
    </row>
    <row r="6" spans="1:18" s="7" customFormat="1" ht="57.6">
      <c r="A6" s="5"/>
      <c r="B6" s="9" t="s">
        <v>3</v>
      </c>
      <c r="C6" s="9"/>
      <c r="D6" s="10" t="s">
        <v>4</v>
      </c>
      <c r="E6" s="10" t="s">
        <v>5</v>
      </c>
      <c r="F6" s="10" t="s">
        <v>6</v>
      </c>
      <c r="G6" s="10" t="s">
        <v>7</v>
      </c>
      <c r="H6" s="10" t="s">
        <v>8</v>
      </c>
      <c r="I6" s="6"/>
      <c r="J6" s="6"/>
      <c r="K6" s="6"/>
      <c r="L6" s="6"/>
      <c r="M6" s="6"/>
      <c r="N6" s="6"/>
      <c r="O6" s="6"/>
      <c r="P6" s="6"/>
      <c r="Q6" s="6"/>
      <c r="R6" s="6"/>
    </row>
    <row r="10" spans="1:18" s="1" customFormat="1">
      <c r="A10" s="1" t="s">
        <v>9</v>
      </c>
      <c r="B10" s="4"/>
      <c r="C10" s="4"/>
      <c r="D10" s="4">
        <f>SUM(D11:D13)</f>
        <v>1141552</v>
      </c>
      <c r="E10" s="4">
        <f t="shared" ref="E10:H10" si="0">SUM(E11:E13)</f>
        <v>1032183.0399999999</v>
      </c>
      <c r="F10" s="4">
        <f t="shared" si="0"/>
        <v>832826.70080000011</v>
      </c>
      <c r="G10" s="4">
        <f t="shared" si="0"/>
        <v>733483.23481599998</v>
      </c>
      <c r="H10" s="4">
        <f t="shared" si="0"/>
        <v>534152.89951232006</v>
      </c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>
      <c r="A11" t="s">
        <v>10</v>
      </c>
      <c r="B11" s="3">
        <v>555000</v>
      </c>
      <c r="D11" s="3">
        <f>(B11/6)*12</f>
        <v>1110000</v>
      </c>
      <c r="E11" s="3">
        <v>1000000</v>
      </c>
      <c r="F11" s="3">
        <v>800000</v>
      </c>
      <c r="G11" s="3">
        <v>700000</v>
      </c>
      <c r="H11" s="3">
        <v>500000</v>
      </c>
    </row>
    <row r="12" spans="1:18">
      <c r="A12" t="s">
        <v>11</v>
      </c>
      <c r="B12" s="3">
        <v>13380</v>
      </c>
      <c r="D12" s="3">
        <f t="shared" ref="D12:D13" si="1">(B12/6)*12</f>
        <v>26760</v>
      </c>
      <c r="E12" s="3">
        <f>+(D12*E5)+D12</f>
        <v>27295.200000000001</v>
      </c>
      <c r="F12" s="3">
        <f>+(E12*F5)+E12</f>
        <v>27841.103999999999</v>
      </c>
      <c r="G12" s="3">
        <f>+(F12*G5)+F12</f>
        <v>28397.926080000001</v>
      </c>
      <c r="H12" s="3">
        <f t="shared" ref="H12" si="2">+(G12*H5)+G12</f>
        <v>28965.884601600002</v>
      </c>
    </row>
    <row r="13" spans="1:18">
      <c r="A13" t="s">
        <v>12</v>
      </c>
      <c r="B13" s="3">
        <v>2396</v>
      </c>
      <c r="D13" s="3">
        <f t="shared" si="1"/>
        <v>4792</v>
      </c>
      <c r="E13" s="3">
        <f>+(D13*E5)+D13</f>
        <v>4887.84</v>
      </c>
      <c r="F13" s="3">
        <f>+(E13*F5)+E13</f>
        <v>4985.5968000000003</v>
      </c>
      <c r="G13" s="3">
        <f>+(F13*G5)+F13</f>
        <v>5085.308736</v>
      </c>
      <c r="H13" s="3">
        <f>+(G13*H5)+G13</f>
        <v>5187.0149107199995</v>
      </c>
    </row>
    <row r="15" spans="1:18" s="1" customFormat="1">
      <c r="A15" s="1" t="s">
        <v>13</v>
      </c>
      <c r="B15" s="4"/>
      <c r="C15" s="4"/>
      <c r="D15" s="4">
        <f>SUM(D16:D25)</f>
        <v>650668.4</v>
      </c>
      <c r="E15" s="4">
        <f t="shared" ref="E15:H15" si="3">SUM(E16:E25)</f>
        <v>679485.39599999995</v>
      </c>
      <c r="F15" s="4">
        <f t="shared" si="3"/>
        <v>715490.13192000007</v>
      </c>
      <c r="G15" s="4">
        <f t="shared" si="3"/>
        <v>781614.9625584</v>
      </c>
      <c r="H15" s="4">
        <f t="shared" si="3"/>
        <v>397862.28980956803</v>
      </c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>
      <c r="A16" t="s">
        <v>14</v>
      </c>
      <c r="B16" s="3">
        <v>103695</v>
      </c>
      <c r="D16" s="3">
        <f>((B16/6)*12)*25/100</f>
        <v>51847.5</v>
      </c>
      <c r="E16" s="3">
        <f>+(D16*E5)+D16</f>
        <v>52884.45</v>
      </c>
      <c r="F16" s="3">
        <f t="shared" ref="F16:H16" si="4">+(E16*F5)+E16</f>
        <v>53942.138999999996</v>
      </c>
      <c r="G16" s="3">
        <f t="shared" si="4"/>
        <v>55020.981779999995</v>
      </c>
      <c r="H16" s="3">
        <f t="shared" si="4"/>
        <v>56121.401415599998</v>
      </c>
    </row>
    <row r="17" spans="1:18">
      <c r="A17" t="s">
        <v>15</v>
      </c>
      <c r="B17" s="3">
        <f>(7500+930.4+375)*6</f>
        <v>52832.399999999994</v>
      </c>
      <c r="D17" s="3">
        <f>((B17/6)*12)*75/100</f>
        <v>79248.599999999991</v>
      </c>
      <c r="E17" s="3">
        <f>+(D17*E59)+D17</f>
        <v>79248.599999999991</v>
      </c>
      <c r="F17" s="3">
        <f t="shared" ref="F17:H17" si="5">+(E17*F59)+E17</f>
        <v>79248.599999999991</v>
      </c>
      <c r="G17" s="3">
        <f t="shared" si="5"/>
        <v>79248.599999999991</v>
      </c>
      <c r="H17" s="3">
        <f t="shared" si="5"/>
        <v>79248.599999999991</v>
      </c>
    </row>
    <row r="18" spans="1:18">
      <c r="A18" t="s">
        <v>16</v>
      </c>
      <c r="B18" s="3">
        <f>(2600+254.2+130)*6</f>
        <v>17905.199999999997</v>
      </c>
      <c r="D18" s="3">
        <f>((B18/6)*12)*50/100</f>
        <v>17905.199999999997</v>
      </c>
      <c r="E18" s="3">
        <f>+(D18*E5)+D18</f>
        <v>18263.303999999996</v>
      </c>
      <c r="F18" s="3">
        <f t="shared" ref="F18:H18" si="6">+(E18*F5)+E18</f>
        <v>18628.570079999998</v>
      </c>
      <c r="G18" s="3">
        <f t="shared" si="6"/>
        <v>19001.141481599996</v>
      </c>
      <c r="H18" s="3">
        <f t="shared" si="6"/>
        <v>19381.164311231994</v>
      </c>
    </row>
    <row r="19" spans="1:18">
      <c r="A19" t="s">
        <v>17</v>
      </c>
      <c r="B19" s="3">
        <f>(2686.67+266.16+134.34)*6</f>
        <v>18523.02</v>
      </c>
      <c r="D19" s="3">
        <f>(B19/6)*12</f>
        <v>37046.04</v>
      </c>
      <c r="E19" s="3">
        <f>+(D19*E5)+D19</f>
        <v>37786.960800000001</v>
      </c>
      <c r="F19" s="3">
        <f t="shared" ref="F19:H19" si="7">+(E19*F5)+E19</f>
        <v>38542.700016000003</v>
      </c>
      <c r="G19" s="3">
        <f t="shared" si="7"/>
        <v>39313.554016320006</v>
      </c>
      <c r="H19" s="3">
        <f t="shared" si="7"/>
        <v>40099.825096646404</v>
      </c>
    </row>
    <row r="20" spans="1:18">
      <c r="A20" t="s">
        <v>18</v>
      </c>
      <c r="B20" s="3">
        <f>(2946.67+302.04+147.34)*6</f>
        <v>20376.300000000003</v>
      </c>
      <c r="D20" s="3">
        <f>(B20/6)*12</f>
        <v>40752.600000000006</v>
      </c>
      <c r="E20" s="3">
        <f>+(D20*E5)+D20</f>
        <v>41567.652000000009</v>
      </c>
      <c r="F20" s="3">
        <f t="shared" ref="F20:H20" si="8">+(E20*F5)+E20</f>
        <v>42399.005040000011</v>
      </c>
      <c r="G20" s="3">
        <f t="shared" si="8"/>
        <v>43246.98514080001</v>
      </c>
      <c r="H20" s="3">
        <f t="shared" si="8"/>
        <v>44111.924843616012</v>
      </c>
    </row>
    <row r="21" spans="1:18">
      <c r="A21" t="s">
        <v>19</v>
      </c>
      <c r="B21" s="3">
        <f>(797.75+5.48)*6</f>
        <v>4819.38</v>
      </c>
      <c r="D21" s="3">
        <f>(B21/6)*12</f>
        <v>9638.76</v>
      </c>
      <c r="E21" s="3">
        <f>+(D21*E5)+D21</f>
        <v>9831.5352000000003</v>
      </c>
      <c r="F21" s="3">
        <f t="shared" ref="F21:H21" si="9">+(E21*F5)+E21</f>
        <v>10028.165904</v>
      </c>
      <c r="G21" s="3">
        <f t="shared" si="9"/>
        <v>10228.729222079999</v>
      </c>
      <c r="H21" s="3">
        <f t="shared" si="9"/>
        <v>10433.303806521599</v>
      </c>
    </row>
    <row r="22" spans="1:18">
      <c r="A22" t="s">
        <v>20</v>
      </c>
      <c r="B22" s="3">
        <v>11154</v>
      </c>
      <c r="D22" s="3">
        <f>(B22/6)*12</f>
        <v>22308</v>
      </c>
      <c r="E22" s="3">
        <f>+(D22*E5)+D22</f>
        <v>22754.16</v>
      </c>
      <c r="F22" s="3">
        <f t="shared" ref="F22:H22" si="10">+(E22*F5)+E22</f>
        <v>23209.243200000001</v>
      </c>
      <c r="G22" s="3">
        <f t="shared" si="10"/>
        <v>23673.428064</v>
      </c>
      <c r="H22" s="3">
        <f t="shared" si="10"/>
        <v>24146.896625279998</v>
      </c>
    </row>
    <row r="23" spans="1:18">
      <c r="A23" t="s">
        <v>21</v>
      </c>
      <c r="B23" s="3">
        <v>69755</v>
      </c>
      <c r="D23" s="3">
        <f>((B23/6)*12)*75/100</f>
        <v>104632.5</v>
      </c>
      <c r="E23" s="3">
        <f>+(D23*E5)+D23</f>
        <v>106725.15</v>
      </c>
      <c r="F23" s="3">
        <f t="shared" ref="F23:H23" si="11">+(E23*F5)+E23</f>
        <v>108859.65299999999</v>
      </c>
      <c r="G23" s="3">
        <f t="shared" si="11"/>
        <v>111036.84606</v>
      </c>
      <c r="H23" s="3">
        <f t="shared" si="11"/>
        <v>113257.5829812</v>
      </c>
    </row>
    <row r="24" spans="1:18">
      <c r="A24" t="s">
        <v>22</v>
      </c>
      <c r="B24" s="3">
        <v>34064</v>
      </c>
      <c r="D24" s="3">
        <f>((B24/6)*12)*15/100</f>
        <v>10219.200000000001</v>
      </c>
      <c r="E24" s="3">
        <f>+(D24*E5)+D24</f>
        <v>10423.584000000001</v>
      </c>
      <c r="F24" s="3">
        <f t="shared" ref="F24:H24" si="12">+(E24*F5)+E24</f>
        <v>10632.055680000001</v>
      </c>
      <c r="G24" s="3">
        <f t="shared" si="12"/>
        <v>10844.696793600002</v>
      </c>
      <c r="H24" s="3">
        <f t="shared" si="12"/>
        <v>11061.590729472002</v>
      </c>
    </row>
    <row r="25" spans="1:18">
      <c r="A25" t="s">
        <v>23</v>
      </c>
      <c r="B25" s="3">
        <v>138535</v>
      </c>
      <c r="D25" s="3">
        <f>(B25/6)*12</f>
        <v>277070</v>
      </c>
      <c r="E25" s="3">
        <v>300000</v>
      </c>
      <c r="F25" s="3">
        <v>330000</v>
      </c>
      <c r="G25" s="3">
        <v>390000</v>
      </c>
      <c r="H25" s="3">
        <v>0</v>
      </c>
    </row>
    <row r="27" spans="1:18" s="1" customFormat="1">
      <c r="A27" s="1" t="s">
        <v>24</v>
      </c>
      <c r="B27" s="4"/>
      <c r="C27" s="4"/>
      <c r="D27" s="4">
        <f>+D10-D15</f>
        <v>490883.6</v>
      </c>
      <c r="E27" s="4">
        <f t="shared" ref="E27:H27" si="13">+E10-E15</f>
        <v>352697.64399999997</v>
      </c>
      <c r="F27" s="4">
        <f t="shared" si="13"/>
        <v>117336.56888000004</v>
      </c>
      <c r="G27" s="4">
        <f t="shared" si="13"/>
        <v>-48131.72774240002</v>
      </c>
      <c r="H27" s="4">
        <f t="shared" si="13"/>
        <v>136290.60970275203</v>
      </c>
      <c r="I27" s="4"/>
      <c r="J27" s="4"/>
      <c r="K27" s="4"/>
      <c r="L27" s="4"/>
      <c r="M27" s="4"/>
      <c r="N27" s="4"/>
      <c r="O27" s="4"/>
      <c r="P27" s="4"/>
      <c r="Q27" s="4"/>
      <c r="R27" s="4"/>
    </row>
    <row r="34" spans="8:8">
      <c r="H34" s="11"/>
    </row>
  </sheetData>
  <hyperlinks>
    <hyperlink ref="A1" r:id="rId1" tooltip="View company" display="https://find-and-update.company-information.service.gov.uk/company/09655520" xr:uid="{E29F126B-1033-4764-9634-C60C9F5CB62C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9bfda0-c07c-4418-a794-91c0126a6d45">
      <Terms xmlns="http://schemas.microsoft.com/office/infopath/2007/PartnerControls"/>
    </lcf76f155ced4ddcb4097134ff3c332f>
    <TaxCatchAll xmlns="5b8d9c4e-3ca6-4f15-8d63-fdffe10c3ed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DCBD4AA1087B4EB7E18EF77AE3FBE0" ma:contentTypeVersion="15" ma:contentTypeDescription="Create a new document." ma:contentTypeScope="" ma:versionID="be06f410d0135d5c04bc24322f707fe8">
  <xsd:schema xmlns:xsd="http://www.w3.org/2001/XMLSchema" xmlns:xs="http://www.w3.org/2001/XMLSchema" xmlns:p="http://schemas.microsoft.com/office/2006/metadata/properties" xmlns:ns2="d99bfda0-c07c-4418-a794-91c0126a6d45" xmlns:ns3="5b8d9c4e-3ca6-4f15-8d63-fdffe10c3ed1" targetNamespace="http://schemas.microsoft.com/office/2006/metadata/properties" ma:root="true" ma:fieldsID="57481371b653b60d174c23db1c8a3253" ns2:_="" ns3:_="">
    <xsd:import namespace="d99bfda0-c07c-4418-a794-91c0126a6d45"/>
    <xsd:import namespace="5b8d9c4e-3ca6-4f15-8d63-fdffe10c3e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9bfda0-c07c-4418-a794-91c0126a6d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0d66a12-3ba2-44dd-8ae7-7a7f530022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8d9c4e-3ca6-4f15-8d63-fdffe10c3ed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b3aa17f-6919-4ee5-9a2c-24503f883bc8}" ma:internalName="TaxCatchAll" ma:showField="CatchAllData" ma:web="5b8d9c4e-3ca6-4f15-8d63-fdffe10c3e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CEA6D42-4BEF-495F-9A31-4FA4CE86DFA8}"/>
</file>

<file path=customXml/itemProps2.xml><?xml version="1.0" encoding="utf-8"?>
<ds:datastoreItem xmlns:ds="http://schemas.openxmlformats.org/officeDocument/2006/customXml" ds:itemID="{D5A7ED4A-1B46-47DB-8A18-53F1DA9C379A}"/>
</file>

<file path=customXml/itemProps3.xml><?xml version="1.0" encoding="utf-8"?>
<ds:datastoreItem xmlns:ds="http://schemas.openxmlformats.org/officeDocument/2006/customXml" ds:itemID="{256E0FCA-9B5F-4D8C-A3BD-5672A5CEB1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Kerry Allen</dc:creator>
  <cp:keywords/>
  <dc:description/>
  <cp:lastModifiedBy>Lexie Kirkconnell-Kawana</cp:lastModifiedBy>
  <cp:revision/>
  <dcterms:created xsi:type="dcterms:W3CDTF">2024-11-04T09:28:48Z</dcterms:created>
  <dcterms:modified xsi:type="dcterms:W3CDTF">2024-11-08T09:54:06Z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0x010100C1DCBD4AA1087B4EB7E18EF77AE3FBE0</vt:lpwstr>
  </property>
  <property fmtid="{D5CDD505-2E9C-101B-9397-08002B2CF9AE}" pid="3" name="MediaServiceImageTags">
    <vt:lpwstr/>
  </property>
</Properties>
</file>